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09 Motorová nafta pro OŘ Ostrava 2024-2026 - AV\01_ZD\Díl 2 Rámcová dohoda včetně příloh\"/>
    </mc:Choice>
  </mc:AlternateContent>
  <xr:revisionPtr revIDLastSave="0" documentId="13_ncr:1_{35628D02-56F5-40E5-A71D-2BCE96C256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ová nabídk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9" i="1" l="1"/>
  <c r="D9" i="1" l="1"/>
  <c r="D5" i="1"/>
  <c r="E5" i="1" s="1"/>
  <c r="E9" i="1" l="1"/>
</calcChain>
</file>

<file path=xl/sharedStrings.xml><?xml version="1.0" encoding="utf-8"?>
<sst xmlns="http://schemas.openxmlformats.org/spreadsheetml/2006/main" count="17" uniqueCount="15">
  <si>
    <t>Vzorec pro výpočet nabídkové ceny</t>
  </si>
  <si>
    <t>výše DPH % v Kč</t>
  </si>
  <si>
    <t xml:space="preserve">C = (PR + DK) * KK * H/1000 + SpD </t>
  </si>
  <si>
    <t xml:space="preserve">Doplňující informace a pokyny: </t>
  </si>
  <si>
    <t>za 1 litr motorové nafty 
(EN 590)</t>
  </si>
  <si>
    <t>Cena včetně DPH v Kč</t>
  </si>
  <si>
    <t>Jednotková nabídková cena v Kč ke dni podání nabídky</t>
  </si>
  <si>
    <t>Celková nabídková cena 
v Kč ke dni podání nabídky</t>
  </si>
  <si>
    <t>Cena bez DPH 
v Kč</t>
  </si>
  <si>
    <t>Cena bez DPH
v Kč za 1MJ</t>
  </si>
  <si>
    <t>za 90 000 litrů motorové nafty (EN 590)</t>
  </si>
  <si>
    <t xml:space="preserve">1) Dodavatel vyplní pouze takto barevně podsvícené buňky (buňka F5).  </t>
  </si>
  <si>
    <t>Pevně stanovená položka PR v USD na dobu 24 měsíců = NABÍDKOVÝ KOEFICIENT</t>
  </si>
  <si>
    <r>
      <rPr>
        <b/>
        <sz val="8"/>
        <color theme="1"/>
        <rFont val="Verdana"/>
        <family val="2"/>
        <charset val="238"/>
      </rPr>
      <t>Legenda ke vzorci: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color theme="1"/>
        <rFont val="Verdana"/>
        <family val="2"/>
        <charset val="238"/>
      </rPr>
      <t xml:space="preserve">C </t>
    </r>
    <r>
      <rPr>
        <sz val="8"/>
        <color theme="1"/>
        <rFont val="Verdana"/>
        <family val="2"/>
        <charset val="238"/>
      </rPr>
      <t xml:space="preserve">- je nabídková cena za 1 litr motorové nafty (v Kč bez DPH),
</t>
    </r>
    <r>
      <rPr>
        <b/>
        <sz val="8"/>
        <color theme="1"/>
        <rFont val="Verdana"/>
        <family val="2"/>
        <charset val="238"/>
      </rPr>
      <t xml:space="preserve">PR </t>
    </r>
    <r>
      <rPr>
        <sz val="8"/>
        <color theme="1"/>
        <rFont val="Verdana"/>
        <family val="2"/>
        <charset val="238"/>
      </rPr>
      <t xml:space="preserve">- je prémium tuzemského trhu v USD za 1 tunu (nepřekročitelná položka),  
</t>
    </r>
    <r>
      <rPr>
        <b/>
        <sz val="8"/>
        <color theme="1"/>
        <rFont val="Verdana"/>
        <family val="2"/>
        <charset val="238"/>
      </rPr>
      <t>DK</t>
    </r>
    <r>
      <rPr>
        <sz val="8"/>
        <color theme="1"/>
        <rFont val="Verdana"/>
        <family val="2"/>
        <charset val="238"/>
      </rPr>
      <t xml:space="preserve"> - je aritmetický průměr všech uveřejněných denních kotací Platts Barges FOB Rotterdam High pro motorovou naftu za předchozí týden*, který předchází týdnu, v němž došlo k odběru zboží Kupujícím </t>
    </r>
    <r>
      <rPr>
        <sz val="8"/>
        <color theme="0" tint="-0.499984740745262"/>
        <rFont val="Verdana"/>
        <family val="2"/>
        <charset val="238"/>
      </rPr>
      <t>(pro účely hodnocení do vzorce dosazena hodnota za 2. týden 2024 v USD, tj. 777,70 )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color theme="1"/>
        <rFont val="Verdana"/>
        <family val="2"/>
        <charset val="238"/>
      </rPr>
      <t>KK</t>
    </r>
    <r>
      <rPr>
        <sz val="8"/>
        <color theme="1"/>
        <rFont val="Verdana"/>
        <family val="2"/>
        <charset val="238"/>
      </rPr>
      <t xml:space="preserve"> - je aritmetický průměr denních kotací kurzů CZK/USD pro motorovou naftu vydaných ČNB za předchozí týden, který předchází týdnu*, v němž došlo k odběru zboží zadavatelem </t>
    </r>
    <r>
      <rPr>
        <sz val="8"/>
        <color theme="0" tint="-0.499984740745262"/>
        <rFont val="Verdana"/>
        <family val="2"/>
        <charset val="238"/>
      </rPr>
      <t>(pro účely hodnocení do vzorce dosazena hodnota za 2. týden 2024, tj. 22,452)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color theme="1"/>
        <rFont val="Verdana"/>
        <family val="2"/>
        <charset val="238"/>
      </rPr>
      <t xml:space="preserve">H </t>
    </r>
    <r>
      <rPr>
        <sz val="8"/>
        <color theme="1"/>
        <rFont val="Verdana"/>
        <family val="2"/>
        <charset val="238"/>
      </rPr>
      <t>- je refere</t>
    </r>
    <r>
      <rPr>
        <sz val="8"/>
        <rFont val="Verdana"/>
        <family val="2"/>
        <charset val="238"/>
      </rPr>
      <t>nční hustota (koeficient), motorová nafta (tj. 0,845 t/m³)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rFont val="Verdana"/>
        <family val="2"/>
        <charset val="238"/>
      </rPr>
      <t>SpD</t>
    </r>
    <r>
      <rPr>
        <sz val="8"/>
        <rFont val="Verdana"/>
        <family val="2"/>
        <charset val="238"/>
      </rPr>
      <t xml:space="preserve"> - je spotřební daň, motorová nafta = dle platné legislativy, ke dni podání nabídky (tj. 9,95 Kč)
*</t>
    </r>
    <r>
      <rPr>
        <i/>
        <sz val="8"/>
        <rFont val="Verdana"/>
        <family val="2"/>
        <charset val="238"/>
      </rPr>
      <t>týdnem rozumí běžný kalendářní týden počínající pondělím a končící nedělí</t>
    </r>
    <r>
      <rPr>
        <sz val="8"/>
        <rFont val="Verdana"/>
        <family val="2"/>
        <charset val="238"/>
      </rPr>
      <t xml:space="preserve">
</t>
    </r>
  </si>
  <si>
    <t>2) Předpokládaný objem předmětu Dodávek činí: 90 000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</si>
</sst>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color rgb="FF0000FF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00FF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0000FF"/>
      <name val="Verdana"/>
      <family val="2"/>
      <charset val="238"/>
    </font>
    <font>
      <b/>
      <sz val="9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8"/>
      <color theme="0" tint="-0.499984740745262"/>
      <name val="Verdana"/>
      <family val="2"/>
      <charset val="238"/>
    </font>
    <font>
      <i/>
      <sz val="8"/>
      <name val="Verdana"/>
      <family val="2"/>
      <charset val="238"/>
    </font>
    <font>
      <sz val="9"/>
      <color theme="0" tint="-0.499984740745262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2"/>
    </xf>
    <xf numFmtId="0" fontId="1" fillId="0" borderId="0" xfId="0" applyFont="1"/>
    <xf numFmtId="0" fontId="6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/>
    <xf numFmtId="4" fontId="7" fillId="0" borderId="0" xfId="0" applyNumberFormat="1" applyFont="1" applyAlignment="1">
      <alignment horizontal="right" vertical="center"/>
    </xf>
    <xf numFmtId="0" fontId="9" fillId="0" borderId="0" xfId="0" applyFont="1"/>
    <xf numFmtId="0" fontId="6" fillId="0" borderId="6" xfId="0" applyFont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5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 wrapText="1"/>
    </xf>
    <xf numFmtId="4" fontId="11" fillId="0" borderId="7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3" borderId="0" xfId="0" applyFont="1" applyFill="1"/>
    <xf numFmtId="0" fontId="0" fillId="3" borderId="0" xfId="0" applyFill="1"/>
    <xf numFmtId="0" fontId="0" fillId="3" borderId="0" xfId="0" applyFill="1" applyAlignment="1">
      <alignment horizontal="right"/>
    </xf>
    <xf numFmtId="0" fontId="8" fillId="0" borderId="0" xfId="0" applyFont="1" applyAlignment="1">
      <alignment horizontal="left" vertical="center" indent="2"/>
    </xf>
    <xf numFmtId="0" fontId="7" fillId="0" borderId="0" xfId="0" applyFont="1" applyAlignment="1">
      <alignment horizontal="left" vertical="center" indent="2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164" fontId="18" fillId="0" borderId="7" xfId="0" applyNumberFormat="1" applyFont="1" applyBorder="1" applyAlignment="1">
      <alignment horizontal="right" vertical="center"/>
    </xf>
    <xf numFmtId="4" fontId="18" fillId="0" borderId="7" xfId="0" applyNumberFormat="1" applyFont="1" applyBorder="1" applyAlignment="1">
      <alignment horizontal="center" vertical="center"/>
    </xf>
    <xf numFmtId="2" fontId="6" fillId="3" borderId="8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Layout" zoomScaleNormal="100" workbookViewId="0">
      <selection activeCell="J17" sqref="J17"/>
    </sheetView>
  </sheetViews>
  <sheetFormatPr defaultRowHeight="15" x14ac:dyDescent="0.25"/>
  <cols>
    <col min="1" max="1" width="7.42578125" customWidth="1"/>
    <col min="2" max="2" width="27.42578125" customWidth="1"/>
    <col min="3" max="3" width="17.28515625" customWidth="1"/>
    <col min="4" max="4" width="13.5703125" style="30" customWidth="1"/>
    <col min="5" max="5" width="14.7109375" customWidth="1"/>
    <col min="6" max="6" width="19.140625" customWidth="1"/>
    <col min="7" max="7" width="5" customWidth="1"/>
    <col min="8" max="8" width="6.28515625" customWidth="1"/>
    <col min="9" max="9" width="6.42578125" customWidth="1"/>
    <col min="10" max="10" width="34.28515625" customWidth="1"/>
    <col min="11" max="11" width="14.7109375" style="1" customWidth="1"/>
  </cols>
  <sheetData>
    <row r="1" spans="1:12" x14ac:dyDescent="0.25">
      <c r="B1" s="10"/>
      <c r="C1" s="10"/>
      <c r="D1" s="27"/>
      <c r="E1" s="10"/>
      <c r="F1" s="10"/>
      <c r="G1" s="10"/>
      <c r="H1" s="10"/>
      <c r="I1" s="10"/>
      <c r="J1" s="10"/>
    </row>
    <row r="2" spans="1:12" x14ac:dyDescent="0.25">
      <c r="B2" s="10"/>
      <c r="C2" s="10"/>
      <c r="D2" s="27"/>
      <c r="E2" s="10"/>
      <c r="F2" s="10"/>
      <c r="G2" s="10"/>
      <c r="H2" s="10"/>
      <c r="I2" s="10"/>
      <c r="J2" s="10"/>
    </row>
    <row r="3" spans="1:12" ht="15.95" customHeight="1" thickBot="1" x14ac:dyDescent="0.3">
      <c r="B3" s="11"/>
      <c r="C3" s="12"/>
      <c r="D3" s="28"/>
      <c r="E3" s="13"/>
      <c r="F3" s="13"/>
      <c r="G3" s="13"/>
      <c r="H3" s="13"/>
      <c r="I3" s="13"/>
      <c r="J3" s="13"/>
      <c r="K3" s="3"/>
    </row>
    <row r="4" spans="1:12" ht="58.5" customHeight="1" thickBot="1" x14ac:dyDescent="0.3">
      <c r="B4" s="14" t="s">
        <v>6</v>
      </c>
      <c r="C4" s="34" t="s">
        <v>9</v>
      </c>
      <c r="D4" s="15" t="s">
        <v>1</v>
      </c>
      <c r="E4" s="15" t="s">
        <v>5</v>
      </c>
      <c r="F4" s="24" t="s">
        <v>12</v>
      </c>
      <c r="G4" s="16"/>
      <c r="H4" s="16"/>
      <c r="I4" s="10"/>
      <c r="J4" s="40" t="s">
        <v>13</v>
      </c>
      <c r="K4" s="41"/>
      <c r="L4" s="42"/>
    </row>
    <row r="5" spans="1:12" ht="27" customHeight="1" thickBot="1" x14ac:dyDescent="0.3">
      <c r="B5" s="22" t="s">
        <v>4</v>
      </c>
      <c r="C5" s="25">
        <f>(F5+777.7)*22.452*0.845/1000+9.95</f>
        <v>24.704477738000001</v>
      </c>
      <c r="D5" s="49">
        <f>C5*0.21</f>
        <v>5.1879403249800005</v>
      </c>
      <c r="E5" s="50">
        <f>C5+D5</f>
        <v>29.892418062980003</v>
      </c>
      <c r="F5" s="51"/>
      <c r="G5" s="17"/>
      <c r="H5" s="17"/>
      <c r="I5" s="10"/>
      <c r="J5" s="43"/>
      <c r="K5" s="44"/>
      <c r="L5" s="45"/>
    </row>
    <row r="6" spans="1:12" ht="15.95" customHeight="1" x14ac:dyDescent="0.25">
      <c r="A6" s="10"/>
      <c r="B6" s="10"/>
      <c r="C6" s="3"/>
      <c r="D6" s="27"/>
      <c r="E6" s="10"/>
      <c r="F6" s="3"/>
      <c r="G6" s="17"/>
      <c r="H6" s="18"/>
      <c r="I6" s="18"/>
      <c r="J6" s="43"/>
      <c r="K6" s="44"/>
      <c r="L6" s="45"/>
    </row>
    <row r="7" spans="1:12" ht="15.95" customHeight="1" thickBot="1" x14ac:dyDescent="0.3">
      <c r="A7" s="10"/>
      <c r="B7" s="10"/>
      <c r="C7" s="3"/>
      <c r="D7" s="27"/>
      <c r="E7" s="10"/>
      <c r="F7" s="3"/>
      <c r="G7" s="13"/>
      <c r="H7" s="18"/>
      <c r="I7" s="18"/>
      <c r="J7" s="43"/>
      <c r="K7" s="44"/>
      <c r="L7" s="45"/>
    </row>
    <row r="8" spans="1:12" ht="39" customHeight="1" thickBot="1" x14ac:dyDescent="0.3">
      <c r="B8" s="23" t="s">
        <v>7</v>
      </c>
      <c r="C8" s="33" t="s">
        <v>8</v>
      </c>
      <c r="D8" s="15" t="s">
        <v>1</v>
      </c>
      <c r="E8" s="15" t="s">
        <v>5</v>
      </c>
      <c r="F8" s="16"/>
      <c r="G8" s="16"/>
      <c r="H8" s="18"/>
      <c r="I8" s="18"/>
      <c r="J8" s="43"/>
      <c r="K8" s="44"/>
      <c r="L8" s="45"/>
    </row>
    <row r="9" spans="1:12" ht="27.75" customHeight="1" thickBot="1" x14ac:dyDescent="0.3">
      <c r="B9" s="21" t="s">
        <v>10</v>
      </c>
      <c r="C9" s="32">
        <f>C5*90000</f>
        <v>2223402.9964200002</v>
      </c>
      <c r="D9" s="26">
        <f>C9*0.21</f>
        <v>466914.62924820004</v>
      </c>
      <c r="E9" s="26">
        <f>C9+D9</f>
        <v>2690317.6256682002</v>
      </c>
      <c r="F9" s="17"/>
      <c r="G9" s="17"/>
      <c r="H9" s="18"/>
      <c r="I9" s="18"/>
      <c r="J9" s="43"/>
      <c r="K9" s="44"/>
      <c r="L9" s="45"/>
    </row>
    <row r="10" spans="1:12" ht="15.95" customHeight="1" x14ac:dyDescent="0.25">
      <c r="B10" s="13"/>
      <c r="C10" s="19"/>
      <c r="D10" s="29"/>
      <c r="E10" s="17"/>
      <c r="F10" s="17"/>
      <c r="G10" s="17"/>
      <c r="H10" s="18"/>
      <c r="I10" s="18"/>
      <c r="J10" s="43"/>
      <c r="K10" s="44"/>
      <c r="L10" s="45"/>
    </row>
    <row r="11" spans="1:12" ht="15.95" customHeight="1" x14ac:dyDescent="0.25">
      <c r="B11" s="13"/>
      <c r="C11" s="19"/>
      <c r="D11" s="29"/>
      <c r="E11" s="17"/>
      <c r="F11" s="17"/>
      <c r="G11" s="17"/>
      <c r="H11" s="18"/>
      <c r="I11" s="18"/>
      <c r="J11" s="46"/>
      <c r="K11" s="47"/>
      <c r="L11" s="48"/>
    </row>
    <row r="12" spans="1:12" ht="15.95" customHeight="1" x14ac:dyDescent="0.25">
      <c r="B12" s="38" t="s">
        <v>0</v>
      </c>
      <c r="C12" s="38"/>
      <c r="D12" s="38"/>
      <c r="E12" s="17"/>
      <c r="F12" s="17"/>
      <c r="G12" s="17"/>
      <c r="H12" s="18"/>
      <c r="I12" s="18"/>
      <c r="J12" s="18"/>
      <c r="K12" s="3"/>
    </row>
    <row r="13" spans="1:12" ht="15.95" customHeight="1" x14ac:dyDescent="0.25">
      <c r="B13" s="39" t="s">
        <v>2</v>
      </c>
      <c r="C13" s="39"/>
      <c r="D13" s="39"/>
      <c r="E13" s="17"/>
      <c r="F13" s="17"/>
      <c r="G13" s="17"/>
      <c r="H13" s="18"/>
      <c r="I13" s="18"/>
      <c r="J13" s="18"/>
      <c r="K13" s="3"/>
    </row>
    <row r="14" spans="1:12" ht="15.95" customHeight="1" x14ac:dyDescent="0.25">
      <c r="B14" s="13"/>
      <c r="C14" s="19"/>
      <c r="D14" s="29"/>
      <c r="E14" s="17"/>
      <c r="F14" s="17"/>
      <c r="G14" s="17"/>
      <c r="H14" s="18"/>
      <c r="I14" s="18"/>
      <c r="J14" s="18"/>
      <c r="K14" s="3"/>
    </row>
    <row r="15" spans="1:12" ht="15.95" customHeight="1" x14ac:dyDescent="0.25">
      <c r="K15" s="3"/>
    </row>
    <row r="16" spans="1:12" ht="15.95" customHeight="1" x14ac:dyDescent="0.25">
      <c r="B16" s="20" t="s">
        <v>3</v>
      </c>
      <c r="K16" s="3"/>
    </row>
    <row r="17" spans="2:11" ht="15.95" customHeight="1" x14ac:dyDescent="0.25">
      <c r="B17" s="35" t="s">
        <v>11</v>
      </c>
      <c r="C17" s="36"/>
      <c r="D17" s="37"/>
      <c r="E17" s="36"/>
      <c r="K17" s="3"/>
    </row>
    <row r="18" spans="2:11" ht="15.95" customHeight="1" x14ac:dyDescent="0.25">
      <c r="B18" s="20" t="s">
        <v>14</v>
      </c>
      <c r="K18" s="3"/>
    </row>
    <row r="19" spans="2:11" ht="15.95" customHeight="1" x14ac:dyDescent="0.25">
      <c r="B19" s="20"/>
      <c r="K19" s="3"/>
    </row>
    <row r="20" spans="2:11" ht="15.95" customHeight="1" x14ac:dyDescent="0.25">
      <c r="K20" s="3"/>
    </row>
    <row r="21" spans="2:11" ht="15.95" customHeight="1" x14ac:dyDescent="0.25">
      <c r="K21" s="3"/>
    </row>
    <row r="22" spans="2:11" ht="15.95" customHeight="1" x14ac:dyDescent="0.25">
      <c r="K22" s="3"/>
    </row>
    <row r="23" spans="2:11" ht="15.95" customHeight="1" x14ac:dyDescent="0.25">
      <c r="K23" s="3"/>
    </row>
    <row r="24" spans="2:11" ht="15.95" customHeight="1" x14ac:dyDescent="0.25">
      <c r="B24" s="5"/>
      <c r="C24" s="6"/>
      <c r="D24" s="31"/>
      <c r="E24" s="7"/>
      <c r="F24" s="7"/>
      <c r="G24" s="7"/>
      <c r="H24" s="7"/>
      <c r="I24" s="2"/>
      <c r="J24" s="2"/>
      <c r="K24" s="3"/>
    </row>
    <row r="25" spans="2:11" ht="15.95" customHeight="1" x14ac:dyDescent="0.25">
      <c r="E25" s="9"/>
      <c r="F25" s="9"/>
      <c r="G25" s="9"/>
      <c r="H25" s="9"/>
      <c r="I25" s="4"/>
      <c r="J25" s="4"/>
      <c r="K25" s="3"/>
    </row>
    <row r="26" spans="2:11" ht="15.95" customHeight="1" x14ac:dyDescent="0.25">
      <c r="E26" s="8"/>
      <c r="F26" s="8"/>
      <c r="G26" s="8"/>
      <c r="H26" s="8"/>
      <c r="I26" s="4"/>
      <c r="J26" s="4"/>
      <c r="K26" s="3"/>
    </row>
  </sheetData>
  <sortState xmlns:xlrd2="http://schemas.microsoft.com/office/spreadsheetml/2017/richdata2" ref="B2:C16">
    <sortCondition ref="B2:B16"/>
  </sortState>
  <mergeCells count="3">
    <mergeCell ref="B12:D12"/>
    <mergeCell ref="B13:D13"/>
    <mergeCell ref="J4:L11"/>
  </mergeCells>
  <printOptions horizontalCentered="1"/>
  <pageMargins left="0.19685039370078741" right="0.19685039370078741" top="1.3779527559055118" bottom="0.78740157480314965" header="0.31496062992125984" footer="0.31496062992125984"/>
  <pageSetup paperSize="8" scale="90" orientation="landscape" r:id="rId1"/>
  <headerFooter>
    <oddHeader>&amp;C&amp;"Arial,Tučné"&amp;10Příloha č.2
Jednotkový ceník dodávaného zboží
VZ: Motorová nafta pro OŘ Ostrava 2024-2026
ev.č. VZ: 63524009</oddHeader>
    <oddFooter>&amp;L&amp;"Arial,Obyčejné"&amp;9Správa železnic, státní organizace, se sídlem Dlážděná 1003/7, 110 00 Praha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PL Bohnice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sivt</dc:creator>
  <cp:lastModifiedBy>Jüttnerová Andrea, Mgr.</cp:lastModifiedBy>
  <cp:lastPrinted>2023-12-27T08:14:00Z</cp:lastPrinted>
  <dcterms:created xsi:type="dcterms:W3CDTF">2016-08-15T09:32:10Z</dcterms:created>
  <dcterms:modified xsi:type="dcterms:W3CDTF">2024-01-29T12:15:03Z</dcterms:modified>
</cp:coreProperties>
</file>